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ni.ronnqvist\Desktop\puuvenesoutu 2023\"/>
    </mc:Choice>
  </mc:AlternateContent>
  <xr:revisionPtr revIDLastSave="0" documentId="8_{0E376E40-EF76-4B48-AA41-FCEBFE92832F}" xr6:coauthVersionLast="47" xr6:coauthVersionMax="47" xr10:uidLastSave="{00000000-0000-0000-0000-000000000000}"/>
  <bookViews>
    <workbookView xWindow="28680" yWindow="-120" windowWidth="29040" windowHeight="15840" activeTab="3" xr2:uid="{77654694-9B09-4EEB-862B-4C9E9A91EAF0}"/>
  </bookViews>
  <sheets>
    <sheet name="KV liiga lopputulos" sheetId="3" r:id="rId1"/>
    <sheet name="KV keskimatka" sheetId="4" r:id="rId2"/>
    <sheet name="KV sprintti ja normaalimatka" sheetId="2" r:id="rId3"/>
    <sheet name="KV Pitkä matka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1" i="3" l="1"/>
  <c r="B18" i="3"/>
  <c r="B17" i="3"/>
  <c r="B16" i="3"/>
  <c r="B15" i="3"/>
  <c r="B11" i="3"/>
  <c r="B12" i="3"/>
  <c r="B14" i="3"/>
  <c r="B13" i="3"/>
  <c r="B10" i="3"/>
  <c r="B9" i="3"/>
  <c r="B8" i="3"/>
  <c r="B7" i="3"/>
  <c r="B6" i="3"/>
  <c r="B5" i="3"/>
  <c r="B4" i="3"/>
  <c r="A4" i="3"/>
  <c r="E5" i="3"/>
  <c r="E6" i="3"/>
  <c r="E7" i="3"/>
  <c r="E8" i="3"/>
  <c r="E9" i="3"/>
  <c r="E10" i="3"/>
  <c r="E11" i="3"/>
  <c r="E4" i="3"/>
  <c r="N13" i="4"/>
  <c r="N11" i="4"/>
  <c r="N10" i="4"/>
  <c r="D26" i="4"/>
  <c r="E26" i="4"/>
  <c r="N9" i="4"/>
  <c r="N8" i="4"/>
  <c r="N6" i="4"/>
  <c r="N5" i="4"/>
  <c r="N7" i="4"/>
  <c r="D5" i="3"/>
  <c r="D6" i="3"/>
  <c r="D7" i="3"/>
  <c r="D8" i="3"/>
  <c r="D9" i="3"/>
  <c r="D10" i="3"/>
  <c r="D11" i="3"/>
  <c r="D4" i="3"/>
  <c r="C26" i="4"/>
  <c r="M25" i="4"/>
  <c r="H5" i="3"/>
  <c r="H6" i="3"/>
  <c r="H7" i="3"/>
  <c r="H8" i="3"/>
  <c r="H9" i="3"/>
  <c r="H10" i="3"/>
  <c r="H11" i="3"/>
  <c r="H12" i="3"/>
  <c r="H13" i="3"/>
  <c r="H14" i="3"/>
  <c r="H15" i="3"/>
  <c r="H16" i="3"/>
  <c r="H17" i="3" s="1"/>
  <c r="H4" i="3"/>
  <c r="G5" i="3"/>
  <c r="G6" i="3"/>
  <c r="G7" i="3"/>
  <c r="G8" i="3"/>
  <c r="G9" i="3"/>
  <c r="G10" i="3"/>
  <c r="G11" i="3"/>
  <c r="G12" i="3"/>
  <c r="G13" i="3"/>
  <c r="G14" i="3"/>
  <c r="G15" i="3"/>
  <c r="G16" i="3"/>
  <c r="G4" i="3"/>
  <c r="K5" i="3"/>
  <c r="K6" i="3"/>
  <c r="K7" i="3"/>
  <c r="K8" i="3"/>
  <c r="K9" i="3"/>
  <c r="K10" i="3"/>
  <c r="K4" i="3"/>
  <c r="K11" i="3" s="1"/>
  <c r="J5" i="3"/>
  <c r="J6" i="3"/>
  <c r="J7" i="3"/>
  <c r="J8" i="3"/>
  <c r="J9" i="3"/>
  <c r="J10" i="3"/>
  <c r="J4" i="3"/>
  <c r="I21" i="2"/>
  <c r="C59" i="2"/>
  <c r="I13" i="2"/>
  <c r="I19" i="2"/>
  <c r="I17" i="2"/>
  <c r="I16" i="2"/>
  <c r="I15" i="2"/>
  <c r="I20" i="2"/>
  <c r="I18" i="2"/>
  <c r="I12" i="2"/>
  <c r="I10" i="2"/>
  <c r="I9" i="2"/>
  <c r="I14" i="2"/>
  <c r="I11" i="2"/>
  <c r="I8" i="2"/>
  <c r="M16" i="1"/>
  <c r="C17" i="1"/>
  <c r="E12" i="3" l="1"/>
</calcChain>
</file>

<file path=xl/sharedStrings.xml><?xml version="1.0" encoding="utf-8"?>
<sst xmlns="http://schemas.openxmlformats.org/spreadsheetml/2006/main" count="180" uniqueCount="68">
  <si>
    <t>Kirkkoveneiden pitkä matka</t>
  </si>
  <si>
    <t>Naiset</t>
  </si>
  <si>
    <t>Takon Soutajat</t>
  </si>
  <si>
    <t>Seura</t>
  </si>
  <si>
    <t>Pisteet</t>
  </si>
  <si>
    <t>Miehet</t>
  </si>
  <si>
    <t>Virtain Urheilijat/Airoteam</t>
  </si>
  <si>
    <t>Airoteam 2 soutajaa</t>
  </si>
  <si>
    <t>Sekajoukkueet</t>
  </si>
  <si>
    <t>Kouvolan Soutajat</t>
  </si>
  <si>
    <t>Vihtavuoren Pamaus/Niemen Soutajat</t>
  </si>
  <si>
    <t>Virtain Urheilijat 2 soutajaa</t>
  </si>
  <si>
    <t>Voiton Soutajat</t>
  </si>
  <si>
    <t>Niemen Soutajat 1 soutaja</t>
  </si>
  <si>
    <t>Kokonaispisteet Kirkkoveneiden pitkältä matkalta</t>
  </si>
  <si>
    <t>Vihtavuoren Pamaus</t>
  </si>
  <si>
    <t>Airoteam</t>
  </si>
  <si>
    <t>Virtain Urheilijat</t>
  </si>
  <si>
    <t>Niemen Soutajat</t>
  </si>
  <si>
    <t>2000m</t>
  </si>
  <si>
    <t>18,7 / 1,33</t>
  </si>
  <si>
    <t>1 Niemen soutaja</t>
  </si>
  <si>
    <t>Ikaalisten  Soutajat</t>
  </si>
  <si>
    <t>DQ</t>
  </si>
  <si>
    <t>Mikkelin Soutajat</t>
  </si>
  <si>
    <t>Kokonaispisteet</t>
  </si>
  <si>
    <t xml:space="preserve">Voiton Soutajat </t>
  </si>
  <si>
    <t>Sulkavan Urheilijat -41</t>
  </si>
  <si>
    <t xml:space="preserve">11 ja 4 </t>
  </si>
  <si>
    <t>4 Niemen soutajaa</t>
  </si>
  <si>
    <t>10000m</t>
  </si>
  <si>
    <t xml:space="preserve">Kouvolan Soutajat </t>
  </si>
  <si>
    <t>Keravan Urheilijat</t>
  </si>
  <si>
    <t>23,33 / 1,66</t>
  </si>
  <si>
    <t xml:space="preserve">Ikaalisten Soutajat </t>
  </si>
  <si>
    <t>Kouvolan  Soutajat</t>
  </si>
  <si>
    <t>Hiekkalinnan Soutajat</t>
  </si>
  <si>
    <t>Ikaalisten Soutajat</t>
  </si>
  <si>
    <t xml:space="preserve">Forssan Salama </t>
  </si>
  <si>
    <t>11 ja 4</t>
  </si>
  <si>
    <t>Sekari</t>
  </si>
  <si>
    <t>Kouvolan Soutajat 1</t>
  </si>
  <si>
    <t>43,33 / 6,66</t>
  </si>
  <si>
    <t>2 Niemen soutaja</t>
  </si>
  <si>
    <t>Voiton Soutajat 1</t>
  </si>
  <si>
    <t>18,33 / 6,66</t>
  </si>
  <si>
    <t>4 Forssan Salaman soutajaa</t>
  </si>
  <si>
    <t>Kouvolan Soutajat 2</t>
  </si>
  <si>
    <t>Voiton Soutajat 2</t>
  </si>
  <si>
    <t>Nesteen Soutajat</t>
  </si>
  <si>
    <t>46,66 / 3,33</t>
  </si>
  <si>
    <t>14,66 / 5,33</t>
  </si>
  <si>
    <t>KV Keskimatka</t>
  </si>
  <si>
    <t>KV Sprintti ja normaalimatka</t>
  </si>
  <si>
    <t>KV Pitkä matka</t>
  </si>
  <si>
    <t>KV LIIGA 2023 LOPPUTULOS</t>
  </si>
  <si>
    <t>Yhteensä</t>
  </si>
  <si>
    <t>Kirkkoveneiden keskimatka</t>
  </si>
  <si>
    <t>1 Niemen Soutaja</t>
  </si>
  <si>
    <t>4 Niemen Soutajaa</t>
  </si>
  <si>
    <t>Vihtavuoren Pamaus/Niemen Soutajat 1</t>
  </si>
  <si>
    <t>Takon Soutajat 1</t>
  </si>
  <si>
    <t>Takon Soutajat 2</t>
  </si>
  <si>
    <t>Vihtavuoren Pamaus/Niemen Soutajat 2</t>
  </si>
  <si>
    <t>5 Vihtavuoren Pamauksen soutajaa</t>
  </si>
  <si>
    <t xml:space="preserve">Mikkelin Soutajat </t>
  </si>
  <si>
    <t>DNF</t>
  </si>
  <si>
    <t>Forssan Salma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</si>
</sst>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16" fontId="0" fillId="0" borderId="0" xfId="0" applyNumberFormat="1"/>
    <xf numFmtId="0" fontId="1" fillId="2" borderId="0" xfId="0" applyFont="1" applyFill="1"/>
    <xf numFmtId="0" fontId="0" fillId="3" borderId="0" xfId="0" applyFill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CC1C3-8C3B-49FE-AA0C-4125AD308966}">
  <dimension ref="A2:K21"/>
  <sheetViews>
    <sheetView workbookViewId="0">
      <selection activeCell="D15" sqref="A1:XFD1048576"/>
    </sheetView>
  </sheetViews>
  <sheetFormatPr defaultRowHeight="14.5" x14ac:dyDescent="0.35"/>
  <cols>
    <col min="1" max="1" width="30.7265625" customWidth="1"/>
    <col min="4" max="4" width="20.54296875" customWidth="1"/>
    <col min="7" max="7" width="26.7265625" customWidth="1"/>
    <col min="10" max="10" width="22.26953125" customWidth="1"/>
  </cols>
  <sheetData>
    <row r="2" spans="1:11" x14ac:dyDescent="0.35">
      <c r="A2" s="4" t="s">
        <v>55</v>
      </c>
      <c r="D2" s="4" t="s">
        <v>52</v>
      </c>
      <c r="E2" s="4"/>
      <c r="F2" s="4"/>
      <c r="G2" s="4" t="s">
        <v>53</v>
      </c>
      <c r="H2" s="4"/>
      <c r="I2" s="4"/>
      <c r="J2" s="4" t="s">
        <v>54</v>
      </c>
    </row>
    <row r="3" spans="1:11" x14ac:dyDescent="0.35">
      <c r="A3" s="6" t="s">
        <v>3</v>
      </c>
      <c r="B3" s="6" t="s">
        <v>4</v>
      </c>
      <c r="D3" s="6" t="s">
        <v>3</v>
      </c>
      <c r="E3" s="6" t="s">
        <v>4</v>
      </c>
      <c r="G3" s="6" t="s">
        <v>3</v>
      </c>
      <c r="H3" s="6" t="s">
        <v>4</v>
      </c>
      <c r="J3" s="6" t="s">
        <v>3</v>
      </c>
      <c r="K3" s="6" t="s">
        <v>4</v>
      </c>
    </row>
    <row r="4" spans="1:11" x14ac:dyDescent="0.35">
      <c r="A4" s="7" t="str">
        <f>G4</f>
        <v xml:space="preserve">Kouvolan Soutajat </v>
      </c>
      <c r="B4" s="7">
        <f>E5+H4+K4</f>
        <v>445</v>
      </c>
      <c r="D4" t="str">
        <f>'KV keskimatka'!L5</f>
        <v>Takon Soutajat</v>
      </c>
      <c r="E4">
        <f>'KV keskimatka'!N5</f>
        <v>160</v>
      </c>
      <c r="G4" t="str">
        <f>'KV sprintti ja normaalimatka'!H8</f>
        <v xml:space="preserve">Kouvolan Soutajat </v>
      </c>
      <c r="H4">
        <f>'KV sprintti ja normaalimatka'!I8</f>
        <v>265</v>
      </c>
      <c r="J4" t="str">
        <f>'KV Pitkä matka'!L6</f>
        <v>Kouvolan Soutajat</v>
      </c>
      <c r="K4">
        <f>'KV Pitkä matka'!M6</f>
        <v>40</v>
      </c>
    </row>
    <row r="5" spans="1:11" x14ac:dyDescent="0.35">
      <c r="A5" s="7" t="s">
        <v>2</v>
      </c>
      <c r="B5" s="7">
        <f>E4+H6+K8</f>
        <v>325</v>
      </c>
      <c r="D5" t="str">
        <f>'KV keskimatka'!L6</f>
        <v>Kouvolan Soutajat</v>
      </c>
      <c r="E5">
        <f>'KV keskimatka'!N6</f>
        <v>140</v>
      </c>
      <c r="G5" t="str">
        <f>'KV sprintti ja normaalimatka'!H9</f>
        <v>Vihtavuoren Pamaus</v>
      </c>
      <c r="H5">
        <f>'KV sprintti ja normaalimatka'!I9</f>
        <v>154.01999999999998</v>
      </c>
      <c r="J5" t="str">
        <f>'KV Pitkä matka'!L7</f>
        <v>Vihtavuoren Pamaus</v>
      </c>
      <c r="K5">
        <f>'KV Pitkä matka'!M7</f>
        <v>28</v>
      </c>
    </row>
    <row r="6" spans="1:11" x14ac:dyDescent="0.35">
      <c r="A6" s="7" t="s">
        <v>15</v>
      </c>
      <c r="B6" s="7">
        <f>E6+H5+K5</f>
        <v>284.7</v>
      </c>
      <c r="D6" t="str">
        <f>'KV keskimatka'!L7</f>
        <v>Vihtavuoren Pamaus</v>
      </c>
      <c r="E6">
        <f>'KV keskimatka'!N7</f>
        <v>102.68</v>
      </c>
      <c r="G6" t="str">
        <f>'KV sprintti ja normaalimatka'!H10</f>
        <v>Takon Soutajat</v>
      </c>
      <c r="H6">
        <f>'KV sprintti ja normaalimatka'!I10</f>
        <v>145</v>
      </c>
      <c r="J6" t="str">
        <f>'KV Pitkä matka'!L8</f>
        <v>Airoteam</v>
      </c>
      <c r="K6">
        <f>'KV Pitkä matka'!M8</f>
        <v>20</v>
      </c>
    </row>
    <row r="7" spans="1:11" x14ac:dyDescent="0.35">
      <c r="A7" s="7" t="s">
        <v>12</v>
      </c>
      <c r="B7" s="7">
        <f>H7+K9</f>
        <v>150</v>
      </c>
      <c r="D7" t="str">
        <f>'KV keskimatka'!L8</f>
        <v>Nesteen Soutajat</v>
      </c>
      <c r="E7">
        <f>'KV keskimatka'!N8</f>
        <v>30</v>
      </c>
      <c r="G7" t="str">
        <f>'KV sprintti ja normaalimatka'!H11</f>
        <v xml:space="preserve">Voiton Soutajat </v>
      </c>
      <c r="H7">
        <f>'KV sprintti ja normaalimatka'!I11</f>
        <v>140</v>
      </c>
      <c r="J7" t="str">
        <f>'KV Pitkä matka'!L9</f>
        <v>Virtain Urheilijat</v>
      </c>
      <c r="K7">
        <f>'KV Pitkä matka'!M9</f>
        <v>20</v>
      </c>
    </row>
    <row r="8" spans="1:11" x14ac:dyDescent="0.35">
      <c r="A8" s="7" t="s">
        <v>27</v>
      </c>
      <c r="B8" s="7">
        <f>H8</f>
        <v>120</v>
      </c>
      <c r="D8" t="str">
        <f>'KV keskimatka'!L9</f>
        <v>Niemen Soutajat</v>
      </c>
      <c r="E8">
        <f>'KV keskimatka'!N9</f>
        <v>17.32</v>
      </c>
      <c r="G8" t="str">
        <f>'KV sprintti ja normaalimatka'!H12</f>
        <v>Sulkavan Urheilijat -41</v>
      </c>
      <c r="H8">
        <f>'KV sprintti ja normaalimatka'!I12</f>
        <v>120</v>
      </c>
      <c r="J8" t="str">
        <f>'KV Pitkä matka'!L10</f>
        <v>Takon Soutajat</v>
      </c>
      <c r="K8">
        <f>'KV Pitkä matka'!M10</f>
        <v>20</v>
      </c>
    </row>
    <row r="9" spans="1:11" x14ac:dyDescent="0.35">
      <c r="A9" s="7" t="s">
        <v>16</v>
      </c>
      <c r="B9" s="7">
        <f>H9+K6</f>
        <v>90</v>
      </c>
      <c r="D9" t="str">
        <f>'KV keskimatka'!L10</f>
        <v>Virtain Urheilijat</v>
      </c>
      <c r="E9">
        <f>'KV keskimatka'!N10</f>
        <v>10</v>
      </c>
      <c r="G9" t="str">
        <f>'KV sprintti ja normaalimatka'!H13</f>
        <v>Airoteam</v>
      </c>
      <c r="H9">
        <f>'KV sprintti ja normaalimatka'!I13</f>
        <v>70</v>
      </c>
      <c r="J9" t="str">
        <f>'KV Pitkä matka'!L11</f>
        <v>Voiton Soutajat</v>
      </c>
      <c r="K9">
        <f>'KV Pitkä matka'!M11</f>
        <v>10</v>
      </c>
    </row>
    <row r="10" spans="1:11" x14ac:dyDescent="0.35">
      <c r="A10" t="s">
        <v>17</v>
      </c>
      <c r="B10">
        <f>E9+H10+K7</f>
        <v>65</v>
      </c>
      <c r="D10" t="str">
        <f>'KV keskimatka'!L11</f>
        <v>Ikaalisten Soutajat</v>
      </c>
      <c r="E10">
        <f>'KV keskimatka'!N11</f>
        <v>10</v>
      </c>
      <c r="G10" t="str">
        <f>'KV sprintti ja normaalimatka'!H14</f>
        <v>Virtain Urheilijat</v>
      </c>
      <c r="H10">
        <f>'KV sprintti ja normaalimatka'!I14</f>
        <v>35</v>
      </c>
      <c r="J10" t="str">
        <f>'KV Pitkä matka'!L12</f>
        <v>Niemen Soutajat</v>
      </c>
      <c r="K10">
        <f>'KV Pitkä matka'!M12</f>
        <v>2</v>
      </c>
    </row>
    <row r="11" spans="1:11" x14ac:dyDescent="0.35">
      <c r="A11" t="s">
        <v>18</v>
      </c>
      <c r="B11">
        <f>E8+H14+K10</f>
        <v>40.299999999999997</v>
      </c>
      <c r="D11" t="str">
        <f>'KV keskimatka'!L12</f>
        <v>Mikkelin Soutajat</v>
      </c>
      <c r="E11">
        <f>'KV keskimatka'!N12</f>
        <v>0</v>
      </c>
      <c r="G11" t="str">
        <f>'KV sprintti ja normaalimatka'!H15</f>
        <v>Keravan Urheilijat</v>
      </c>
      <c r="H11">
        <f>'KV sprintti ja normaalimatka'!I15</f>
        <v>32.989999999999995</v>
      </c>
      <c r="J11" s="6" t="s">
        <v>56</v>
      </c>
      <c r="K11" s="6">
        <f>SUM(K4:K10)</f>
        <v>140</v>
      </c>
    </row>
    <row r="12" spans="1:11" x14ac:dyDescent="0.35">
      <c r="A12" t="s">
        <v>37</v>
      </c>
      <c r="B12">
        <f>E10+H12</f>
        <v>40</v>
      </c>
      <c r="D12" s="6" t="s">
        <v>56</v>
      </c>
      <c r="E12" s="6">
        <f>SUM(E4:E11)</f>
        <v>470</v>
      </c>
      <c r="G12" t="str">
        <f>'KV sprintti ja normaalimatka'!H16</f>
        <v xml:space="preserve">Ikaalisten Soutajat </v>
      </c>
      <c r="H12">
        <f>'KV sprintti ja normaalimatka'!I16</f>
        <v>30</v>
      </c>
    </row>
    <row r="13" spans="1:11" x14ac:dyDescent="0.35">
      <c r="A13" t="s">
        <v>32</v>
      </c>
      <c r="B13">
        <f>H11</f>
        <v>32.989999999999995</v>
      </c>
      <c r="G13" t="str">
        <f>'KV sprintti ja normaalimatka'!H17</f>
        <v>Hiekkalinnan Soutajat</v>
      </c>
      <c r="H13">
        <f>'KV sprintti ja normaalimatka'!I17</f>
        <v>30</v>
      </c>
    </row>
    <row r="14" spans="1:11" x14ac:dyDescent="0.35">
      <c r="A14" t="s">
        <v>49</v>
      </c>
      <c r="B14">
        <f>E7</f>
        <v>30</v>
      </c>
      <c r="G14" t="str">
        <f>'KV sprintti ja normaalimatka'!H18</f>
        <v>Niemen Soutajat</v>
      </c>
      <c r="H14">
        <f>'KV sprintti ja normaalimatka'!I18</f>
        <v>20.979999999999997</v>
      </c>
    </row>
    <row r="15" spans="1:11" x14ac:dyDescent="0.35">
      <c r="A15" t="s">
        <v>36</v>
      </c>
      <c r="B15">
        <f>H13</f>
        <v>30</v>
      </c>
      <c r="G15" t="str">
        <f>'KV sprintti ja normaalimatka'!H19</f>
        <v xml:space="preserve">Forssan Salama </v>
      </c>
      <c r="H15">
        <f>'KV sprintti ja normaalimatka'!I19</f>
        <v>11.99</v>
      </c>
    </row>
    <row r="16" spans="1:11" x14ac:dyDescent="0.35">
      <c r="A16" t="s">
        <v>67</v>
      </c>
      <c r="B16">
        <f>H15</f>
        <v>11.99</v>
      </c>
      <c r="G16" t="str">
        <f>'KV sprintti ja normaalimatka'!H20</f>
        <v>Mikkelin Soutajat</v>
      </c>
      <c r="H16">
        <f>'KV sprintti ja normaalimatka'!I20</f>
        <v>10</v>
      </c>
    </row>
    <row r="17" spans="1:11" x14ac:dyDescent="0.35">
      <c r="A17" t="s">
        <v>24</v>
      </c>
      <c r="B17">
        <f>H16</f>
        <v>10</v>
      </c>
      <c r="G17" s="6" t="s">
        <v>56</v>
      </c>
      <c r="H17" s="6">
        <f>SUM(H4:H16)</f>
        <v>1064.98</v>
      </c>
    </row>
    <row r="18" spans="1:11" x14ac:dyDescent="0.35">
      <c r="A18" s="6" t="s">
        <v>56</v>
      </c>
      <c r="B18" s="6">
        <f>SUM(B4:B17)</f>
        <v>1674.98</v>
      </c>
    </row>
    <row r="21" spans="1:11" x14ac:dyDescent="0.35">
      <c r="K21">
        <f>E12+H17+K11</f>
        <v>1674.98</v>
      </c>
    </row>
  </sheetData>
  <sheetProtection algorithmName="SHA-512" hashValue="ETLMJdy4NNtb8ZSWem06EaoeqHvK3JcFFvDj6Tq28mCJZnNYu7lcKiqGUf4P3KlrlvsuIBjP58mw7+N+4QtQAg==" saltValue="yK2GAgQZw6Tqtk+CPmSnU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44EF2-0F04-434F-A9F6-B13AD73FA8E2}">
  <dimension ref="A2:N26"/>
  <sheetViews>
    <sheetView workbookViewId="0">
      <selection activeCell="C33" activeCellId="1" sqref="N14 A1:XFD1048576"/>
    </sheetView>
  </sheetViews>
  <sheetFormatPr defaultRowHeight="14.5" x14ac:dyDescent="0.35"/>
  <cols>
    <col min="2" max="2" width="37.26953125" bestFit="1" customWidth="1"/>
    <col min="12" max="12" width="19.54296875" bestFit="1" customWidth="1"/>
    <col min="13" max="13" width="15.453125" bestFit="1" customWidth="1"/>
  </cols>
  <sheetData>
    <row r="2" spans="1:14" x14ac:dyDescent="0.35">
      <c r="B2" s="4" t="s">
        <v>57</v>
      </c>
    </row>
    <row r="4" spans="1:14" x14ac:dyDescent="0.35">
      <c r="A4" s="4" t="s">
        <v>1</v>
      </c>
      <c r="B4" s="4" t="s">
        <v>3</v>
      </c>
      <c r="C4" s="4" t="s">
        <v>4</v>
      </c>
      <c r="L4" s="4" t="s">
        <v>3</v>
      </c>
      <c r="M4" s="4" t="s">
        <v>25</v>
      </c>
    </row>
    <row r="5" spans="1:14" x14ac:dyDescent="0.35">
      <c r="L5" t="s">
        <v>2</v>
      </c>
      <c r="M5">
        <v>160</v>
      </c>
      <c r="N5">
        <f>C6+C13+C20+C21</f>
        <v>160</v>
      </c>
    </row>
    <row r="6" spans="1:14" x14ac:dyDescent="0.35">
      <c r="B6" t="s">
        <v>2</v>
      </c>
      <c r="C6">
        <v>40</v>
      </c>
      <c r="L6" t="s">
        <v>9</v>
      </c>
      <c r="M6">
        <v>140</v>
      </c>
      <c r="N6">
        <f>C7+C12+C18</f>
        <v>140</v>
      </c>
    </row>
    <row r="7" spans="1:14" x14ac:dyDescent="0.35">
      <c r="B7" t="s">
        <v>9</v>
      </c>
      <c r="C7">
        <v>30</v>
      </c>
      <c r="L7" t="s">
        <v>15</v>
      </c>
      <c r="M7">
        <v>96</v>
      </c>
      <c r="N7">
        <f>18.67+14.67+13.34+56</f>
        <v>102.68</v>
      </c>
    </row>
    <row r="8" spans="1:14" x14ac:dyDescent="0.35">
      <c r="B8" t="s">
        <v>10</v>
      </c>
      <c r="C8">
        <v>20</v>
      </c>
      <c r="D8">
        <v>18.670000000000002</v>
      </c>
      <c r="E8">
        <v>1.33</v>
      </c>
      <c r="F8" t="s">
        <v>58</v>
      </c>
      <c r="L8" t="s">
        <v>49</v>
      </c>
      <c r="M8">
        <v>30</v>
      </c>
      <c r="N8">
        <f>C22</f>
        <v>30</v>
      </c>
    </row>
    <row r="9" spans="1:14" x14ac:dyDescent="0.35">
      <c r="B9" t="s">
        <v>37</v>
      </c>
      <c r="C9">
        <v>10</v>
      </c>
      <c r="L9" t="s">
        <v>18</v>
      </c>
      <c r="M9">
        <v>24</v>
      </c>
      <c r="N9">
        <f>1.33+5.33+4+6.66</f>
        <v>17.32</v>
      </c>
    </row>
    <row r="10" spans="1:14" x14ac:dyDescent="0.35">
      <c r="L10" t="s">
        <v>17</v>
      </c>
      <c r="M10">
        <v>10</v>
      </c>
      <c r="N10">
        <f>C15</f>
        <v>10</v>
      </c>
    </row>
    <row r="11" spans="1:14" x14ac:dyDescent="0.35">
      <c r="A11" s="4" t="s">
        <v>5</v>
      </c>
      <c r="L11" t="s">
        <v>37</v>
      </c>
      <c r="M11">
        <v>10</v>
      </c>
      <c r="N11">
        <f>C9</f>
        <v>10</v>
      </c>
    </row>
    <row r="12" spans="1:14" x14ac:dyDescent="0.35">
      <c r="B12" t="s">
        <v>9</v>
      </c>
      <c r="C12">
        <v>40</v>
      </c>
      <c r="L12" t="s">
        <v>24</v>
      </c>
      <c r="M12">
        <v>0</v>
      </c>
    </row>
    <row r="13" spans="1:14" x14ac:dyDescent="0.35">
      <c r="B13" t="s">
        <v>2</v>
      </c>
      <c r="C13">
        <v>30</v>
      </c>
      <c r="N13">
        <f>SUM(N5:N12)</f>
        <v>470</v>
      </c>
    </row>
    <row r="14" spans="1:14" x14ac:dyDescent="0.35">
      <c r="B14" t="s">
        <v>10</v>
      </c>
      <c r="C14">
        <v>20</v>
      </c>
      <c r="D14">
        <v>14.67</v>
      </c>
      <c r="E14">
        <v>5.33</v>
      </c>
      <c r="F14" t="s">
        <v>59</v>
      </c>
    </row>
    <row r="15" spans="1:14" x14ac:dyDescent="0.35">
      <c r="B15" t="s">
        <v>17</v>
      </c>
      <c r="C15">
        <v>10</v>
      </c>
    </row>
    <row r="17" spans="1:13" x14ac:dyDescent="0.35">
      <c r="A17" s="4" t="s">
        <v>40</v>
      </c>
    </row>
    <row r="18" spans="1:13" x14ac:dyDescent="0.35">
      <c r="B18" t="s">
        <v>9</v>
      </c>
      <c r="C18">
        <v>70</v>
      </c>
    </row>
    <row r="19" spans="1:13" x14ac:dyDescent="0.35">
      <c r="B19" t="s">
        <v>60</v>
      </c>
      <c r="C19">
        <v>60</v>
      </c>
      <c r="D19">
        <v>56</v>
      </c>
      <c r="E19">
        <v>4</v>
      </c>
      <c r="F19" t="s">
        <v>58</v>
      </c>
    </row>
    <row r="20" spans="1:13" x14ac:dyDescent="0.35">
      <c r="B20" t="s">
        <v>61</v>
      </c>
      <c r="C20">
        <v>50</v>
      </c>
    </row>
    <row r="21" spans="1:13" x14ac:dyDescent="0.35">
      <c r="B21" t="s">
        <v>62</v>
      </c>
      <c r="C21">
        <v>40</v>
      </c>
    </row>
    <row r="22" spans="1:13" x14ac:dyDescent="0.35">
      <c r="B22" t="s">
        <v>49</v>
      </c>
      <c r="C22">
        <v>30</v>
      </c>
    </row>
    <row r="23" spans="1:13" x14ac:dyDescent="0.35">
      <c r="B23" t="s">
        <v>63</v>
      </c>
      <c r="C23">
        <v>20</v>
      </c>
      <c r="D23">
        <v>13.34</v>
      </c>
      <c r="E23">
        <v>6.66</v>
      </c>
      <c r="F23" t="s">
        <v>64</v>
      </c>
    </row>
    <row r="24" spans="1:13" x14ac:dyDescent="0.35">
      <c r="B24" t="s">
        <v>65</v>
      </c>
      <c r="C24" t="s">
        <v>66</v>
      </c>
    </row>
    <row r="25" spans="1:13" x14ac:dyDescent="0.35">
      <c r="M25">
        <f>SUM(M5:M12)</f>
        <v>470</v>
      </c>
    </row>
    <row r="26" spans="1:13" x14ac:dyDescent="0.35">
      <c r="C26">
        <f>SUM(C6:C23)</f>
        <v>470</v>
      </c>
      <c r="D26">
        <f>SUM(D8:D23)</f>
        <v>102.68</v>
      </c>
      <c r="E26">
        <f>SUM(E8:E23)</f>
        <v>17.32</v>
      </c>
    </row>
  </sheetData>
  <sheetProtection algorithmName="SHA-512" hashValue="gekNHddPSdUnyKK+tbfs9VovoN3St4tSiZZ0EF/chuftjzQx1Mkae28HgSE34y/UrbG+TR7dzPn7UtXvJNDKqQ==" saltValue="655oqai6lHZydml5xpNJ/Q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C116E-75A1-4451-8BC7-AC7CA10C991A}">
  <dimension ref="A1:I59"/>
  <sheetViews>
    <sheetView topLeftCell="B1" workbookViewId="0">
      <selection activeCell="I22" sqref="A1:XFD1048576"/>
    </sheetView>
  </sheetViews>
  <sheetFormatPr defaultRowHeight="14.5" x14ac:dyDescent="0.35"/>
  <cols>
    <col min="2" max="2" width="35.81640625" bestFit="1" customWidth="1"/>
    <col min="4" max="4" width="10.81640625" bestFit="1" customWidth="1"/>
    <col min="7" max="7" width="35.81640625" bestFit="1" customWidth="1"/>
    <col min="8" max="8" width="21" bestFit="1" customWidth="1"/>
    <col min="14" max="14" width="35.81640625" bestFit="1" customWidth="1"/>
  </cols>
  <sheetData>
    <row r="1" spans="1:9" x14ac:dyDescent="0.35">
      <c r="A1" s="4" t="s">
        <v>19</v>
      </c>
      <c r="B1" s="4" t="s">
        <v>1</v>
      </c>
    </row>
    <row r="2" spans="1:9" x14ac:dyDescent="0.35">
      <c r="A2">
        <v>1</v>
      </c>
      <c r="B2" t="s">
        <v>9</v>
      </c>
      <c r="C2">
        <v>30</v>
      </c>
    </row>
    <row r="3" spans="1:9" x14ac:dyDescent="0.35">
      <c r="A3">
        <v>2</v>
      </c>
      <c r="B3" t="s">
        <v>2</v>
      </c>
      <c r="C3">
        <v>25</v>
      </c>
    </row>
    <row r="4" spans="1:9" x14ac:dyDescent="0.35">
      <c r="A4">
        <v>3</v>
      </c>
      <c r="B4" t="s">
        <v>10</v>
      </c>
      <c r="C4">
        <v>20</v>
      </c>
      <c r="D4" t="s">
        <v>20</v>
      </c>
      <c r="E4" t="s">
        <v>21</v>
      </c>
    </row>
    <row r="5" spans="1:9" x14ac:dyDescent="0.35">
      <c r="A5">
        <v>4</v>
      </c>
      <c r="B5" t="s">
        <v>22</v>
      </c>
      <c r="C5">
        <v>15</v>
      </c>
    </row>
    <row r="6" spans="1:9" x14ac:dyDescent="0.35">
      <c r="A6">
        <v>5</v>
      </c>
      <c r="B6" t="s">
        <v>12</v>
      </c>
      <c r="C6">
        <v>10</v>
      </c>
    </row>
    <row r="7" spans="1:9" x14ac:dyDescent="0.35">
      <c r="A7" t="s">
        <v>23</v>
      </c>
      <c r="B7" t="s">
        <v>24</v>
      </c>
      <c r="H7" s="4" t="s">
        <v>25</v>
      </c>
    </row>
    <row r="8" spans="1:9" x14ac:dyDescent="0.35">
      <c r="H8" t="s">
        <v>31</v>
      </c>
      <c r="I8">
        <f>C10+C20+C26+C34+C41+C47+C53+C2</f>
        <v>265</v>
      </c>
    </row>
    <row r="9" spans="1:9" x14ac:dyDescent="0.35">
      <c r="B9" s="4" t="s">
        <v>5</v>
      </c>
      <c r="H9" t="s">
        <v>15</v>
      </c>
      <c r="I9">
        <f>18.7+11+23.33+11+43.33+46.66</f>
        <v>154.01999999999998</v>
      </c>
    </row>
    <row r="10" spans="1:9" x14ac:dyDescent="0.35">
      <c r="A10">
        <v>1</v>
      </c>
      <c r="B10" t="s">
        <v>9</v>
      </c>
      <c r="C10">
        <v>30</v>
      </c>
      <c r="H10" t="s">
        <v>2</v>
      </c>
      <c r="I10">
        <f>C3+C15+C18+C30+C39+C49</f>
        <v>145</v>
      </c>
    </row>
    <row r="11" spans="1:9" x14ac:dyDescent="0.35">
      <c r="A11">
        <v>2</v>
      </c>
      <c r="B11" t="s">
        <v>27</v>
      </c>
      <c r="C11">
        <v>25</v>
      </c>
      <c r="H11" t="s">
        <v>26</v>
      </c>
      <c r="I11">
        <f>C6+C12+C23+C36+C43+C56+C51+C31</f>
        <v>140</v>
      </c>
    </row>
    <row r="12" spans="1:9" x14ac:dyDescent="0.35">
      <c r="A12">
        <v>3</v>
      </c>
      <c r="B12" t="s">
        <v>12</v>
      </c>
      <c r="C12">
        <v>20</v>
      </c>
      <c r="H12" t="s">
        <v>27</v>
      </c>
      <c r="I12">
        <f>C11+C28+C38+C50</f>
        <v>120</v>
      </c>
    </row>
    <row r="13" spans="1:9" x14ac:dyDescent="0.35">
      <c r="A13">
        <v>4</v>
      </c>
      <c r="B13" t="s">
        <v>10</v>
      </c>
      <c r="C13">
        <v>15</v>
      </c>
      <c r="D13" s="5" t="s">
        <v>28</v>
      </c>
      <c r="E13" t="s">
        <v>29</v>
      </c>
      <c r="H13" t="s">
        <v>16</v>
      </c>
      <c r="I13">
        <f>C37+C52</f>
        <v>70</v>
      </c>
    </row>
    <row r="14" spans="1:9" x14ac:dyDescent="0.35">
      <c r="A14">
        <v>5</v>
      </c>
      <c r="B14" t="s">
        <v>17</v>
      </c>
      <c r="C14">
        <v>10</v>
      </c>
      <c r="H14" t="s">
        <v>17</v>
      </c>
      <c r="I14">
        <f>C14+C27</f>
        <v>35</v>
      </c>
    </row>
    <row r="15" spans="1:9" x14ac:dyDescent="0.35">
      <c r="A15">
        <v>6</v>
      </c>
      <c r="B15" t="s">
        <v>2</v>
      </c>
      <c r="C15">
        <v>5</v>
      </c>
      <c r="H15" t="s">
        <v>32</v>
      </c>
      <c r="I15">
        <f>18.33+14.66</f>
        <v>32.989999999999995</v>
      </c>
    </row>
    <row r="16" spans="1:9" x14ac:dyDescent="0.35">
      <c r="H16" t="s">
        <v>34</v>
      </c>
      <c r="I16">
        <f>C5+C21</f>
        <v>30</v>
      </c>
    </row>
    <row r="17" spans="1:9" x14ac:dyDescent="0.35">
      <c r="A17" t="s">
        <v>30</v>
      </c>
      <c r="B17" t="s">
        <v>1</v>
      </c>
      <c r="H17" t="s">
        <v>36</v>
      </c>
      <c r="I17">
        <f>C42+C55</f>
        <v>30</v>
      </c>
    </row>
    <row r="18" spans="1:9" x14ac:dyDescent="0.35">
      <c r="A18">
        <v>1</v>
      </c>
      <c r="B18" t="s">
        <v>2</v>
      </c>
      <c r="C18">
        <v>30</v>
      </c>
      <c r="H18" t="s">
        <v>18</v>
      </c>
      <c r="I18">
        <f>1.33+4+1.66+4+6.66+3.33</f>
        <v>20.979999999999997</v>
      </c>
    </row>
    <row r="19" spans="1:9" x14ac:dyDescent="0.35">
      <c r="A19">
        <v>2</v>
      </c>
      <c r="B19" t="s">
        <v>10</v>
      </c>
      <c r="C19">
        <v>25</v>
      </c>
      <c r="D19" t="s">
        <v>33</v>
      </c>
      <c r="E19" t="s">
        <v>21</v>
      </c>
      <c r="H19" t="s">
        <v>38</v>
      </c>
      <c r="I19">
        <f>6.66+5.33</f>
        <v>11.99</v>
      </c>
    </row>
    <row r="20" spans="1:9" x14ac:dyDescent="0.35">
      <c r="A20">
        <v>3</v>
      </c>
      <c r="B20" t="s">
        <v>35</v>
      </c>
      <c r="C20">
        <v>20</v>
      </c>
      <c r="H20" t="s">
        <v>24</v>
      </c>
      <c r="I20">
        <f>C22</f>
        <v>10</v>
      </c>
    </row>
    <row r="21" spans="1:9" x14ac:dyDescent="0.35">
      <c r="A21">
        <v>4</v>
      </c>
      <c r="B21" t="s">
        <v>37</v>
      </c>
      <c r="C21">
        <v>15</v>
      </c>
      <c r="I21">
        <f>SUM(I8:I20)</f>
        <v>1064.98</v>
      </c>
    </row>
    <row r="22" spans="1:9" x14ac:dyDescent="0.35">
      <c r="A22">
        <v>5</v>
      </c>
      <c r="B22" t="s">
        <v>24</v>
      </c>
      <c r="C22">
        <v>10</v>
      </c>
    </row>
    <row r="23" spans="1:9" x14ac:dyDescent="0.35">
      <c r="A23">
        <v>6</v>
      </c>
      <c r="B23" t="s">
        <v>12</v>
      </c>
      <c r="C23">
        <v>5</v>
      </c>
    </row>
    <row r="25" spans="1:9" x14ac:dyDescent="0.35">
      <c r="B25" t="s">
        <v>5</v>
      </c>
    </row>
    <row r="26" spans="1:9" x14ac:dyDescent="0.35">
      <c r="A26">
        <v>1</v>
      </c>
      <c r="B26" t="s">
        <v>9</v>
      </c>
      <c r="C26">
        <v>30</v>
      </c>
    </row>
    <row r="27" spans="1:9" x14ac:dyDescent="0.35">
      <c r="A27">
        <v>2</v>
      </c>
      <c r="B27" t="s">
        <v>17</v>
      </c>
      <c r="C27">
        <v>25</v>
      </c>
    </row>
    <row r="28" spans="1:9" x14ac:dyDescent="0.35">
      <c r="A28">
        <v>3</v>
      </c>
      <c r="B28" t="s">
        <v>27</v>
      </c>
      <c r="C28">
        <v>20</v>
      </c>
    </row>
    <row r="29" spans="1:9" x14ac:dyDescent="0.35">
      <c r="A29">
        <v>4</v>
      </c>
      <c r="B29" t="s">
        <v>10</v>
      </c>
      <c r="C29">
        <v>15</v>
      </c>
      <c r="D29" t="s">
        <v>39</v>
      </c>
      <c r="E29" t="s">
        <v>29</v>
      </c>
    </row>
    <row r="30" spans="1:9" x14ac:dyDescent="0.35">
      <c r="A30">
        <v>5</v>
      </c>
      <c r="B30" t="s">
        <v>2</v>
      </c>
      <c r="C30">
        <v>10</v>
      </c>
    </row>
    <row r="31" spans="1:9" x14ac:dyDescent="0.35">
      <c r="A31">
        <v>6</v>
      </c>
      <c r="B31" t="s">
        <v>12</v>
      </c>
      <c r="C31">
        <v>5</v>
      </c>
    </row>
    <row r="33" spans="1:5" x14ac:dyDescent="0.35">
      <c r="A33" t="s">
        <v>19</v>
      </c>
      <c r="B33" t="s">
        <v>40</v>
      </c>
    </row>
    <row r="34" spans="1:5" x14ac:dyDescent="0.35">
      <c r="A34">
        <v>1</v>
      </c>
      <c r="B34" t="s">
        <v>41</v>
      </c>
      <c r="C34">
        <v>55</v>
      </c>
    </row>
    <row r="35" spans="1:5" x14ac:dyDescent="0.35">
      <c r="A35">
        <v>2</v>
      </c>
      <c r="B35" t="s">
        <v>10</v>
      </c>
      <c r="C35">
        <v>50</v>
      </c>
      <c r="D35" t="s">
        <v>42</v>
      </c>
      <c r="E35" t="s">
        <v>43</v>
      </c>
    </row>
    <row r="36" spans="1:5" x14ac:dyDescent="0.35">
      <c r="A36">
        <v>3</v>
      </c>
      <c r="B36" t="s">
        <v>44</v>
      </c>
      <c r="C36">
        <v>45</v>
      </c>
    </row>
    <row r="37" spans="1:5" x14ac:dyDescent="0.35">
      <c r="A37">
        <v>4</v>
      </c>
      <c r="B37" t="s">
        <v>16</v>
      </c>
      <c r="C37">
        <v>40</v>
      </c>
    </row>
    <row r="38" spans="1:5" x14ac:dyDescent="0.35">
      <c r="A38">
        <v>5</v>
      </c>
      <c r="B38" t="s">
        <v>27</v>
      </c>
      <c r="C38">
        <v>35</v>
      </c>
    </row>
    <row r="39" spans="1:5" x14ac:dyDescent="0.35">
      <c r="A39">
        <v>6</v>
      </c>
      <c r="B39" t="s">
        <v>2</v>
      </c>
      <c r="C39">
        <v>30</v>
      </c>
    </row>
    <row r="40" spans="1:5" x14ac:dyDescent="0.35">
      <c r="A40">
        <v>7</v>
      </c>
      <c r="B40" t="s">
        <v>32</v>
      </c>
      <c r="C40">
        <v>25</v>
      </c>
      <c r="D40" t="s">
        <v>45</v>
      </c>
      <c r="E40" t="s">
        <v>46</v>
      </c>
    </row>
    <row r="41" spans="1:5" x14ac:dyDescent="0.35">
      <c r="A41">
        <v>8</v>
      </c>
      <c r="B41" t="s">
        <v>47</v>
      </c>
      <c r="C41">
        <v>20</v>
      </c>
    </row>
    <row r="42" spans="1:5" x14ac:dyDescent="0.35">
      <c r="A42">
        <v>9</v>
      </c>
      <c r="B42" t="s">
        <v>36</v>
      </c>
      <c r="C42">
        <v>15</v>
      </c>
    </row>
    <row r="43" spans="1:5" x14ac:dyDescent="0.35">
      <c r="A43">
        <v>10</v>
      </c>
      <c r="B43" t="s">
        <v>48</v>
      </c>
      <c r="C43">
        <v>10</v>
      </c>
    </row>
    <row r="44" spans="1:5" x14ac:dyDescent="0.35">
      <c r="A44" t="s">
        <v>23</v>
      </c>
      <c r="B44" t="s">
        <v>49</v>
      </c>
    </row>
    <row r="46" spans="1:5" x14ac:dyDescent="0.35">
      <c r="A46" t="s">
        <v>30</v>
      </c>
      <c r="B46" t="s">
        <v>40</v>
      </c>
    </row>
    <row r="47" spans="1:5" x14ac:dyDescent="0.35">
      <c r="A47">
        <v>1</v>
      </c>
      <c r="B47" t="s">
        <v>41</v>
      </c>
      <c r="C47">
        <v>55</v>
      </c>
    </row>
    <row r="48" spans="1:5" x14ac:dyDescent="0.35">
      <c r="A48">
        <v>2</v>
      </c>
      <c r="B48" t="s">
        <v>10</v>
      </c>
      <c r="C48">
        <v>50</v>
      </c>
      <c r="D48" t="s">
        <v>50</v>
      </c>
      <c r="E48" t="s">
        <v>21</v>
      </c>
    </row>
    <row r="49" spans="1:5" x14ac:dyDescent="0.35">
      <c r="A49">
        <v>3</v>
      </c>
      <c r="B49" t="s">
        <v>2</v>
      </c>
      <c r="C49">
        <v>45</v>
      </c>
    </row>
    <row r="50" spans="1:5" x14ac:dyDescent="0.35">
      <c r="A50">
        <v>4</v>
      </c>
      <c r="B50" t="s">
        <v>27</v>
      </c>
      <c r="C50">
        <v>40</v>
      </c>
    </row>
    <row r="51" spans="1:5" x14ac:dyDescent="0.35">
      <c r="A51">
        <v>5</v>
      </c>
      <c r="B51" t="s">
        <v>44</v>
      </c>
      <c r="C51">
        <v>35</v>
      </c>
    </row>
    <row r="52" spans="1:5" x14ac:dyDescent="0.35">
      <c r="A52">
        <v>6</v>
      </c>
      <c r="B52" t="s">
        <v>16</v>
      </c>
      <c r="C52">
        <v>30</v>
      </c>
    </row>
    <row r="53" spans="1:5" x14ac:dyDescent="0.35">
      <c r="A53">
        <v>7</v>
      </c>
      <c r="B53" t="s">
        <v>47</v>
      </c>
      <c r="C53">
        <v>25</v>
      </c>
    </row>
    <row r="54" spans="1:5" x14ac:dyDescent="0.35">
      <c r="A54">
        <v>8</v>
      </c>
      <c r="B54" t="s">
        <v>32</v>
      </c>
      <c r="C54">
        <v>20</v>
      </c>
      <c r="D54" t="s">
        <v>51</v>
      </c>
      <c r="E54" t="s">
        <v>46</v>
      </c>
    </row>
    <row r="55" spans="1:5" x14ac:dyDescent="0.35">
      <c r="A55">
        <v>9</v>
      </c>
      <c r="B55" t="s">
        <v>36</v>
      </c>
      <c r="C55">
        <v>15</v>
      </c>
    </row>
    <row r="56" spans="1:5" x14ac:dyDescent="0.35">
      <c r="A56">
        <v>10</v>
      </c>
      <c r="B56" t="s">
        <v>48</v>
      </c>
      <c r="C56">
        <v>10</v>
      </c>
    </row>
    <row r="57" spans="1:5" x14ac:dyDescent="0.35">
      <c r="A57" t="s">
        <v>23</v>
      </c>
      <c r="B57" t="s">
        <v>49</v>
      </c>
    </row>
    <row r="59" spans="1:5" x14ac:dyDescent="0.35">
      <c r="C59">
        <f>SUM(C2:C57)</f>
        <v>1065</v>
      </c>
    </row>
  </sheetData>
  <sheetProtection algorithmName="SHA-512" hashValue="gCXzNDkZu11Q4q7/AS0NDBeY4jqttMU99IC7Dh88e/JnvbmxPs7se6GtM5Im+dTr21xb1s5/CykQ1jwYAsE+Cg==" saltValue="ZY5Yos+xtPIZgfqZrK2UBA==" spinCount="100000" sheet="1" objects="1" scenarios="1"/>
  <sortState xmlns:xlrd2="http://schemas.microsoft.com/office/spreadsheetml/2017/richdata2" ref="H10:I22">
    <sortCondition descending="1" ref="H10:H22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BEAD2-CEBF-4A35-80BC-28C2AD4FEA27}">
  <dimension ref="A2:M17"/>
  <sheetViews>
    <sheetView tabSelected="1" workbookViewId="0">
      <selection activeCell="I18" sqref="A1:XFD1048576"/>
    </sheetView>
  </sheetViews>
  <sheetFormatPr defaultRowHeight="14.5" x14ac:dyDescent="0.35"/>
  <cols>
    <col min="1" max="1" width="14.26953125" style="1" bestFit="1" customWidth="1"/>
    <col min="2" max="2" width="35.81640625" style="1" bestFit="1" customWidth="1"/>
    <col min="3" max="3" width="9.1796875" style="1"/>
    <col min="12" max="12" width="19.54296875" bestFit="1" customWidth="1"/>
  </cols>
  <sheetData>
    <row r="2" spans="1:13" x14ac:dyDescent="0.35">
      <c r="B2" s="1" t="s">
        <v>0</v>
      </c>
      <c r="K2" s="4" t="s">
        <v>14</v>
      </c>
    </row>
    <row r="4" spans="1:13" x14ac:dyDescent="0.35">
      <c r="A4" s="3" t="s">
        <v>1</v>
      </c>
      <c r="B4" s="3" t="s">
        <v>3</v>
      </c>
      <c r="C4" s="3" t="s">
        <v>4</v>
      </c>
      <c r="L4" s="3" t="s">
        <v>3</v>
      </c>
      <c r="M4" s="3" t="s">
        <v>4</v>
      </c>
    </row>
    <row r="5" spans="1:13" x14ac:dyDescent="0.35">
      <c r="B5" s="2" t="s">
        <v>2</v>
      </c>
      <c r="C5" s="1">
        <v>10</v>
      </c>
    </row>
    <row r="6" spans="1:13" x14ac:dyDescent="0.35">
      <c r="L6" t="s">
        <v>9</v>
      </c>
      <c r="M6">
        <v>40</v>
      </c>
    </row>
    <row r="7" spans="1:13" x14ac:dyDescent="0.35">
      <c r="A7" s="3" t="s">
        <v>5</v>
      </c>
      <c r="L7" t="s">
        <v>15</v>
      </c>
      <c r="M7">
        <v>28</v>
      </c>
    </row>
    <row r="8" spans="1:13" x14ac:dyDescent="0.35">
      <c r="B8" s="2" t="s">
        <v>6</v>
      </c>
      <c r="C8" s="1">
        <v>20</v>
      </c>
      <c r="D8">
        <v>17.34</v>
      </c>
      <c r="E8">
        <v>2.66</v>
      </c>
      <c r="F8" t="s">
        <v>7</v>
      </c>
      <c r="L8" t="s">
        <v>16</v>
      </c>
      <c r="M8">
        <v>20</v>
      </c>
    </row>
    <row r="9" spans="1:13" x14ac:dyDescent="0.35">
      <c r="B9" s="2" t="s">
        <v>2</v>
      </c>
      <c r="C9" s="1">
        <v>10</v>
      </c>
      <c r="L9" t="s">
        <v>17</v>
      </c>
      <c r="M9">
        <v>20</v>
      </c>
    </row>
    <row r="10" spans="1:13" x14ac:dyDescent="0.35">
      <c r="L10" t="s">
        <v>2</v>
      </c>
      <c r="M10">
        <v>20</v>
      </c>
    </row>
    <row r="11" spans="1:13" x14ac:dyDescent="0.35">
      <c r="A11" s="3" t="s">
        <v>8</v>
      </c>
      <c r="L11" t="s">
        <v>12</v>
      </c>
      <c r="M11">
        <v>10</v>
      </c>
    </row>
    <row r="12" spans="1:13" x14ac:dyDescent="0.35">
      <c r="B12" s="2" t="s">
        <v>9</v>
      </c>
      <c r="C12" s="1">
        <v>40</v>
      </c>
      <c r="L12" t="s">
        <v>18</v>
      </c>
      <c r="M12">
        <v>2</v>
      </c>
    </row>
    <row r="13" spans="1:13" x14ac:dyDescent="0.35">
      <c r="B13" s="2" t="s">
        <v>10</v>
      </c>
      <c r="C13" s="1">
        <v>30</v>
      </c>
      <c r="D13">
        <v>28</v>
      </c>
      <c r="E13">
        <v>2</v>
      </c>
      <c r="F13" t="s">
        <v>13</v>
      </c>
    </row>
    <row r="14" spans="1:13" x14ac:dyDescent="0.35">
      <c r="B14" s="2" t="s">
        <v>6</v>
      </c>
      <c r="C14" s="1">
        <v>20</v>
      </c>
      <c r="D14">
        <v>17.34</v>
      </c>
      <c r="E14">
        <v>2.66</v>
      </c>
      <c r="F14" t="s">
        <v>11</v>
      </c>
    </row>
    <row r="15" spans="1:13" x14ac:dyDescent="0.35">
      <c r="B15" s="2" t="s">
        <v>12</v>
      </c>
      <c r="C15" s="1">
        <v>10</v>
      </c>
    </row>
    <row r="16" spans="1:13" x14ac:dyDescent="0.35">
      <c r="M16">
        <f>SUM(M6:M15)</f>
        <v>140</v>
      </c>
    </row>
    <row r="17" spans="3:3" x14ac:dyDescent="0.35">
      <c r="C17" s="1">
        <f>SUM(C5:C15)</f>
        <v>140</v>
      </c>
    </row>
  </sheetData>
  <sheetProtection algorithmName="SHA-512" hashValue="f442VbiBVVZacxBQk+Un8LdQEZjBgp7Kt15OCAcqpi2zLHeOkrig6agLXXp4Txm7T8MaGCf/mchpG/WinK9r5A==" saltValue="2bXRaQbYQ5dk2iCNnBDEtQ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KV liiga lopputulos</vt:lpstr>
      <vt:lpstr>KV keskimatka</vt:lpstr>
      <vt:lpstr>KV sprintti ja normaalimatka</vt:lpstr>
      <vt:lpstr>KV Pitkä matka</vt:lpstr>
    </vt:vector>
  </TitlesOfParts>
  <Company>Hameenlinnan kaupunki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Aronen Kari</dc:creator>
  <cp:lastModifiedBy>Sini Rönnqvist</cp:lastModifiedBy>
  <dcterms:created xsi:type="dcterms:W3CDTF">2023-09-27T09:17:40Z</dcterms:created>
  <dcterms:modified xsi:type="dcterms:W3CDTF">2023-10-04T11:18:46Z</dcterms:modified>
</cp:coreProperties>
</file>